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2120" windowHeight="8580" activeTab="0"/>
  </bookViews>
  <sheets>
    <sheet name="openverdeler" sheetId="1" r:id="rId1"/>
    <sheet name="SONUÇ" sheetId="2" r:id="rId2"/>
    <sheet name="SONUÇ (2)" sheetId="3" r:id="rId3"/>
  </sheets>
  <definedNames>
    <definedName name="_xlnm.Print_Area" localSheetId="1">'SONUÇ'!$A$1:$K$26</definedName>
    <definedName name="_xlnm.Print_Area" localSheetId="2">'SONUÇ (2)'!$A$1:$K$26</definedName>
  </definedNames>
  <calcPr fullCalcOnLoad="1"/>
</workbook>
</file>

<file path=xl/sharedStrings.xml><?xml version="1.0" encoding="utf-8"?>
<sst xmlns="http://schemas.openxmlformats.org/spreadsheetml/2006/main" count="47" uniqueCount="26">
  <si>
    <t>kW</t>
  </si>
  <si>
    <t>kJ / kg.K</t>
  </si>
  <si>
    <t>kg / s</t>
  </si>
  <si>
    <t>m / s</t>
  </si>
  <si>
    <r>
      <t>mm</t>
    </r>
    <r>
      <rPr>
        <vertAlign val="superscript"/>
        <sz val="10"/>
        <rFont val="Arial"/>
        <family val="2"/>
      </rPr>
      <t>2</t>
    </r>
  </si>
  <si>
    <t>mm</t>
  </si>
  <si>
    <t xml:space="preserve">                                                         D4  D1    D1</t>
  </si>
  <si>
    <t xml:space="preserve">                  D2</t>
  </si>
  <si>
    <t xml:space="preserve"> D2</t>
  </si>
  <si>
    <t xml:space="preserve">                  A3       A1                 D3                                 D5    A2</t>
  </si>
  <si>
    <t>°C</t>
  </si>
  <si>
    <t>Düşük Kayıplı Denge Kabı Hesabı</t>
  </si>
  <si>
    <t xml:space="preserve"> D2 kollektör çapı</t>
  </si>
  <si>
    <t xml:space="preserve"> D3 low loss Denge kabı çapı</t>
  </si>
  <si>
    <t xml:space="preserve"> Hartafstand A1 flow - return secundairy</t>
  </si>
  <si>
    <t xml:space="preserve"> Hartafstand A2 flow - return primairely</t>
  </si>
  <si>
    <t xml:space="preserve"> Hight A3 low loss Denge kabı</t>
  </si>
  <si>
    <t xml:space="preserve"> Surface</t>
  </si>
  <si>
    <t xml:space="preserve"> Maximum akış hızı D2 &lt; 1 m/s</t>
  </si>
  <si>
    <t xml:space="preserve"> Kapasite</t>
  </si>
  <si>
    <t xml:space="preserve"> Delta T Flow and Return standard 20 K</t>
  </si>
  <si>
    <t xml:space="preserve"> heat coefficient water</t>
  </si>
  <si>
    <t xml:space="preserve"> Su akışı</t>
  </si>
  <si>
    <t>DN</t>
  </si>
  <si>
    <t>cm</t>
  </si>
  <si>
    <t>HİDROLİK SEPARETÖR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</si>
</sst>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  <numFmt numFmtId="186" formatCode="&quot;F&quot;\ #,##0;&quot;F&quot;\ \-#,##0"/>
    <numFmt numFmtId="187" formatCode="&quot;F&quot;\ #,##0;[Red]&quot;F&quot;\ \-#,##0"/>
    <numFmt numFmtId="188" formatCode="&quot;F&quot;\ #,##0.00;&quot;F&quot;\ \-#,##0.00"/>
    <numFmt numFmtId="189" formatCode="&quot;F&quot;\ #,##0.00;[Red]&quot;F&quot;\ \-#,##0.00"/>
    <numFmt numFmtId="190" formatCode="_ &quot;F&quot;\ * #,##0_ ;_ &quot;F&quot;\ * \-#,##0_ ;_ &quot;F&quot;\ * &quot;-&quot;_ ;_ @_ "/>
    <numFmt numFmtId="191" formatCode="_ * #,##0_ ;_ * \-#,##0_ ;_ * &quot;-&quot;_ ;_ @_ "/>
    <numFmt numFmtId="192" formatCode="_ &quot;F&quot;\ * #,##0.00_ ;_ &quot;F&quot;\ * \-#,##0.00_ ;_ &quot;F&quot;\ * &quot;-&quot;??_ ;_ @_ "/>
    <numFmt numFmtId="193" formatCode="_ * #,##0.00_ ;_ * \-#,##0.00_ ;_ * &quot;-&quot;??_ ;_ @_ "/>
    <numFmt numFmtId="194" formatCode="0.0"/>
    <numFmt numFmtId="195" formatCode="[$-41F]dd\ mmmm\ yyyy\ dddd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1" fontId="0" fillId="0" borderId="0" xfId="0" applyNumberFormat="1" applyBorder="1" applyAlignment="1">
      <alignment horizontal="left"/>
    </xf>
    <xf numFmtId="1" fontId="0" fillId="5" borderId="8" xfId="0" applyNumberFormat="1" applyFill="1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/>
    </xf>
    <xf numFmtId="1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21</xdr:row>
      <xdr:rowOff>0</xdr:rowOff>
    </xdr:from>
    <xdr:to>
      <xdr:col>2</xdr:col>
      <xdr:colOff>333375</xdr:colOff>
      <xdr:row>29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3419475"/>
          <a:ext cx="2428875" cy="13620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3</xdr:row>
      <xdr:rowOff>19050</xdr:rowOff>
    </xdr:from>
    <xdr:to>
      <xdr:col>7</xdr:col>
      <xdr:colOff>466725</xdr:colOff>
      <xdr:row>25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771525"/>
          <a:ext cx="149542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10</xdr:row>
      <xdr:rowOff>57150</xdr:rowOff>
    </xdr:from>
    <xdr:to>
      <xdr:col>9</xdr:col>
      <xdr:colOff>180975</xdr:colOff>
      <xdr:row>17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3457575" y="1838325"/>
          <a:ext cx="9525" cy="1190625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57150</xdr:rowOff>
    </xdr:from>
    <xdr:to>
      <xdr:col>4</xdr:col>
      <xdr:colOff>0</xdr:colOff>
      <xdr:row>19</xdr:row>
      <xdr:rowOff>238125</xdr:rowOff>
    </xdr:to>
    <xdr:sp>
      <xdr:nvSpPr>
        <xdr:cNvPr id="3" name="Line 7"/>
        <xdr:cNvSpPr>
          <a:spLocks/>
        </xdr:cNvSpPr>
      </xdr:nvSpPr>
      <xdr:spPr>
        <a:xfrm flipV="1">
          <a:off x="1057275" y="1676400"/>
          <a:ext cx="0" cy="175260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5</xdr:row>
      <xdr:rowOff>38100</xdr:rowOff>
    </xdr:from>
    <xdr:to>
      <xdr:col>1</xdr:col>
      <xdr:colOff>266700</xdr:colOff>
      <xdr:row>22</xdr:row>
      <xdr:rowOff>152400</xdr:rowOff>
    </xdr:to>
    <xdr:sp>
      <xdr:nvSpPr>
        <xdr:cNvPr id="4" name="Line 8"/>
        <xdr:cNvSpPr>
          <a:spLocks/>
        </xdr:cNvSpPr>
      </xdr:nvSpPr>
      <xdr:spPr>
        <a:xfrm flipV="1">
          <a:off x="533400" y="1143000"/>
          <a:ext cx="0" cy="287655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3</xdr:row>
      <xdr:rowOff>19050</xdr:rowOff>
    </xdr:from>
    <xdr:to>
      <xdr:col>7</xdr:col>
      <xdr:colOff>466725</xdr:colOff>
      <xdr:row>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771525"/>
          <a:ext cx="149542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10</xdr:row>
      <xdr:rowOff>57150</xdr:rowOff>
    </xdr:from>
    <xdr:to>
      <xdr:col>9</xdr:col>
      <xdr:colOff>180975</xdr:colOff>
      <xdr:row>17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457575" y="1838325"/>
          <a:ext cx="9525" cy="1190625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57150</xdr:rowOff>
    </xdr:from>
    <xdr:to>
      <xdr:col>4</xdr:col>
      <xdr:colOff>0</xdr:colOff>
      <xdr:row>19</xdr:row>
      <xdr:rowOff>238125</xdr:rowOff>
    </xdr:to>
    <xdr:sp>
      <xdr:nvSpPr>
        <xdr:cNvPr id="3" name="Line 3"/>
        <xdr:cNvSpPr>
          <a:spLocks/>
        </xdr:cNvSpPr>
      </xdr:nvSpPr>
      <xdr:spPr>
        <a:xfrm flipV="1">
          <a:off x="1057275" y="1676400"/>
          <a:ext cx="0" cy="175260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5</xdr:row>
      <xdr:rowOff>38100</xdr:rowOff>
    </xdr:from>
    <xdr:to>
      <xdr:col>1</xdr:col>
      <xdr:colOff>266700</xdr:colOff>
      <xdr:row>22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533400" y="1143000"/>
          <a:ext cx="0" cy="287655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209550</xdr:colOff>
      <xdr:row>1</xdr:row>
      <xdr:rowOff>38100</xdr:rowOff>
    </xdr:from>
    <xdr:to>
      <xdr:col>7</xdr:col>
      <xdr:colOff>476250</xdr:colOff>
      <xdr:row>25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466725"/>
          <a:ext cx="15049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workbookViewId="0" topLeftCell="A1">
      <selection activeCell="I9" sqref="I9"/>
    </sheetView>
  </sheetViews>
  <sheetFormatPr defaultColWidth="9.140625" defaultRowHeight="12.75"/>
  <cols>
    <col min="1" max="1" width="5.7109375" style="0" customWidth="1"/>
    <col min="2" max="2" width="44.8515625" style="0" customWidth="1"/>
  </cols>
  <sheetData>
    <row r="1" spans="2:5" ht="12.75">
      <c r="B1" s="1" t="s">
        <v>11</v>
      </c>
      <c r="C1" s="2"/>
      <c r="D1" s="2"/>
      <c r="E1" s="3"/>
    </row>
    <row r="2" spans="2:5" ht="12.75">
      <c r="B2" s="4"/>
      <c r="C2" s="5"/>
      <c r="D2" s="5"/>
      <c r="E2" s="6"/>
    </row>
    <row r="3" spans="2:5" ht="12.75">
      <c r="B3" s="4" t="s">
        <v>19</v>
      </c>
      <c r="C3" s="7">
        <v>100</v>
      </c>
      <c r="D3" s="5" t="s">
        <v>0</v>
      </c>
      <c r="E3" s="6"/>
    </row>
    <row r="4" spans="2:5" ht="12.75">
      <c r="B4" s="15" t="s">
        <v>20</v>
      </c>
      <c r="C4" s="7">
        <v>18</v>
      </c>
      <c r="D4" s="5" t="s">
        <v>10</v>
      </c>
      <c r="E4" s="6"/>
    </row>
    <row r="5" spans="2:5" ht="12.75">
      <c r="B5" s="4" t="s">
        <v>21</v>
      </c>
      <c r="C5" s="8">
        <v>4.186</v>
      </c>
      <c r="D5" s="5" t="s">
        <v>1</v>
      </c>
      <c r="E5" s="6"/>
    </row>
    <row r="6" spans="2:5" ht="12.75">
      <c r="B6" s="4" t="s">
        <v>22</v>
      </c>
      <c r="C6" s="9">
        <f>(C3/(C4*C5))</f>
        <v>1.3271752402187185</v>
      </c>
      <c r="D6" s="5" t="s">
        <v>2</v>
      </c>
      <c r="E6" s="6"/>
    </row>
    <row r="7" spans="2:5" ht="12.75">
      <c r="B7" s="4"/>
      <c r="C7" s="9"/>
      <c r="D7" s="5"/>
      <c r="E7" s="6"/>
    </row>
    <row r="8" spans="2:5" ht="12.75">
      <c r="B8" s="4" t="s">
        <v>18</v>
      </c>
      <c r="C8" s="7">
        <v>0.9</v>
      </c>
      <c r="D8" s="5" t="s">
        <v>3</v>
      </c>
      <c r="E8" s="6"/>
    </row>
    <row r="9" spans="2:5" ht="14.25">
      <c r="B9" s="4" t="s">
        <v>17</v>
      </c>
      <c r="C9" s="10">
        <f>((C6*1000)/C8)</f>
        <v>1474.639155798576</v>
      </c>
      <c r="D9" s="5" t="s">
        <v>4</v>
      </c>
      <c r="E9" s="6"/>
    </row>
    <row r="10" spans="2:5" ht="12.75">
      <c r="B10" s="4"/>
      <c r="C10" s="10"/>
      <c r="D10" s="5"/>
      <c r="E10" s="6"/>
    </row>
    <row r="11" spans="2:5" ht="12.75">
      <c r="B11" s="4" t="s">
        <v>12</v>
      </c>
      <c r="C11" s="11">
        <f>(SQRT(C9/0.785))/C8</f>
        <v>48.157678484428985</v>
      </c>
      <c r="D11" s="5" t="s">
        <v>5</v>
      </c>
      <c r="E11" s="6"/>
    </row>
    <row r="12" spans="2:5" ht="12.75">
      <c r="B12" s="4"/>
      <c r="C12" s="10"/>
      <c r="D12" s="5"/>
      <c r="E12" s="6"/>
    </row>
    <row r="13" spans="2:5" ht="12.75">
      <c r="B13" s="4" t="s">
        <v>13</v>
      </c>
      <c r="C13" s="11">
        <f>2.25*C11</f>
        <v>108.35477658996521</v>
      </c>
      <c r="D13" s="5" t="s">
        <v>5</v>
      </c>
      <c r="E13" s="6"/>
    </row>
    <row r="14" spans="2:5" ht="12.75">
      <c r="B14" s="4"/>
      <c r="C14" s="10"/>
      <c r="D14" s="5"/>
      <c r="E14" s="6"/>
    </row>
    <row r="15" spans="2:5" ht="12.75">
      <c r="B15" s="4" t="s">
        <v>14</v>
      </c>
      <c r="C15" s="11">
        <f>(3.5*C13)/10</f>
        <v>37.92417180648782</v>
      </c>
      <c r="D15" s="5" t="s">
        <v>24</v>
      </c>
      <c r="E15" s="6"/>
    </row>
    <row r="16" spans="2:5" ht="12.75">
      <c r="B16" s="4"/>
      <c r="C16" s="10"/>
      <c r="D16" s="5"/>
      <c r="E16" s="6"/>
    </row>
    <row r="17" spans="2:5" ht="12.75">
      <c r="B17" s="4" t="s">
        <v>15</v>
      </c>
      <c r="C17" s="11">
        <f>(4*C13)/10</f>
        <v>43.34191063598608</v>
      </c>
      <c r="D17" s="5" t="s">
        <v>24</v>
      </c>
      <c r="E17" s="6"/>
    </row>
    <row r="18" spans="2:5" ht="12.75">
      <c r="B18" s="4"/>
      <c r="C18" s="10"/>
      <c r="D18" s="5"/>
      <c r="E18" s="6"/>
    </row>
    <row r="19" spans="2:5" ht="12.75">
      <c r="B19" s="4" t="s">
        <v>16</v>
      </c>
      <c r="C19" s="11">
        <f>(5*C13)/10</f>
        <v>54.177388294982606</v>
      </c>
      <c r="D19" s="5" t="s">
        <v>24</v>
      </c>
      <c r="E19" s="6"/>
    </row>
    <row r="20" spans="2:5" ht="12.75">
      <c r="B20" s="4"/>
      <c r="C20" s="10"/>
      <c r="D20" s="5"/>
      <c r="E20" s="6"/>
    </row>
    <row r="21" spans="2:5" ht="12.75">
      <c r="B21" s="4" t="s">
        <v>6</v>
      </c>
      <c r="C21" s="5"/>
      <c r="D21" s="5"/>
      <c r="E21" s="6"/>
    </row>
    <row r="22" spans="2:5" ht="12.75">
      <c r="B22" s="4"/>
      <c r="C22" s="5"/>
      <c r="D22" s="5"/>
      <c r="E22" s="6"/>
    </row>
    <row r="23" spans="2:5" ht="12.75">
      <c r="B23" s="4"/>
      <c r="C23" s="5"/>
      <c r="D23" s="5"/>
      <c r="E23" s="6"/>
    </row>
    <row r="24" spans="2:5" ht="12.75">
      <c r="B24" s="4" t="s">
        <v>7</v>
      </c>
      <c r="C24" s="5"/>
      <c r="D24" s="5" t="s">
        <v>8</v>
      </c>
      <c r="E24" s="6"/>
    </row>
    <row r="25" spans="2:5" ht="12.75">
      <c r="B25" s="4"/>
      <c r="C25" s="5"/>
      <c r="D25" s="5"/>
      <c r="E25" s="6"/>
    </row>
    <row r="26" spans="2:5" ht="12.75">
      <c r="B26" s="4" t="s">
        <v>9</v>
      </c>
      <c r="C26" s="5"/>
      <c r="D26" s="5"/>
      <c r="E26" s="6"/>
    </row>
    <row r="27" spans="2:5" ht="12.75">
      <c r="B27" s="4"/>
      <c r="C27" s="5"/>
      <c r="D27" s="5"/>
      <c r="E27" s="6"/>
    </row>
    <row r="28" spans="2:5" ht="12.75">
      <c r="B28" s="4" t="s">
        <v>7</v>
      </c>
      <c r="C28" s="5"/>
      <c r="D28" s="5" t="s">
        <v>8</v>
      </c>
      <c r="E28" s="6"/>
    </row>
    <row r="29" spans="2:5" ht="12.75">
      <c r="B29" s="4"/>
      <c r="C29" s="5"/>
      <c r="D29" s="5"/>
      <c r="E29" s="6"/>
    </row>
    <row r="30" spans="2:5" ht="12.75">
      <c r="B30" s="12"/>
      <c r="C30" s="13"/>
      <c r="D30" s="13"/>
      <c r="E30" s="1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120" zoomScaleSheetLayoutView="120" workbookViewId="0" topLeftCell="A1">
      <selection activeCell="M14" sqref="M14"/>
    </sheetView>
  </sheetViews>
  <sheetFormatPr defaultColWidth="9.140625" defaultRowHeight="12.75"/>
  <cols>
    <col min="1" max="2" width="4.00390625" style="0" customWidth="1"/>
    <col min="3" max="3" width="3.57421875" style="0" customWidth="1"/>
    <col min="4" max="4" width="4.28125" style="0" customWidth="1"/>
    <col min="5" max="5" width="9.8515625" style="0" customWidth="1"/>
    <col min="6" max="6" width="4.57421875" style="0" customWidth="1"/>
    <col min="7" max="7" width="4.140625" style="0" customWidth="1"/>
    <col min="8" max="8" width="10.7109375" style="18" customWidth="1"/>
    <col min="9" max="9" width="4.140625" style="18" customWidth="1"/>
    <col min="10" max="10" width="5.8515625" style="0" customWidth="1"/>
    <col min="11" max="11" width="3.28125" style="0" customWidth="1"/>
  </cols>
  <sheetData>
    <row r="1" spans="1:11" ht="33.75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5:8" ht="12.75">
      <c r="E2" s="16"/>
      <c r="F2" s="26"/>
      <c r="G2" s="25"/>
      <c r="H2" s="24"/>
    </row>
    <row r="3" spans="5:8" ht="12.75">
      <c r="E3" s="16"/>
      <c r="F3" s="26"/>
      <c r="G3" s="26"/>
      <c r="H3" s="24"/>
    </row>
    <row r="4" ht="12.75"/>
    <row r="5" spans="2:6" ht="15" customHeight="1">
      <c r="B5" s="20"/>
      <c r="C5" s="20"/>
      <c r="D5" s="20"/>
      <c r="E5" s="20"/>
      <c r="F5" s="16"/>
    </row>
    <row r="6" ht="12.75"/>
    <row r="7" ht="6" customHeight="1"/>
    <row r="8" ht="5.25" customHeight="1"/>
    <row r="9" spans="4:6" ht="16.5" customHeight="1">
      <c r="D9" s="21" t="s">
        <v>23</v>
      </c>
      <c r="E9" s="23">
        <f>openverdeler!C11</f>
        <v>48.157678484428985</v>
      </c>
      <c r="F9" s="22"/>
    </row>
    <row r="10" spans="8:10" ht="12.75">
      <c r="H10" s="18" t="s">
        <v>23</v>
      </c>
      <c r="I10" s="22">
        <f>E9</f>
        <v>48.157678484428985</v>
      </c>
      <c r="J10" s="20"/>
    </row>
    <row r="11" ht="12.75"/>
    <row r="12" ht="12.75"/>
    <row r="13" ht="12.75"/>
    <row r="14" spans="1:11" ht="12.75">
      <c r="A14" s="17">
        <f>openverdeler!C19</f>
        <v>54.177388294982606</v>
      </c>
      <c r="B14" t="s">
        <v>24</v>
      </c>
      <c r="C14" s="19">
        <f>openverdeler!C17</f>
        <v>43.34191063598608</v>
      </c>
      <c r="D14" t="s">
        <v>24</v>
      </c>
      <c r="J14" s="17">
        <f>openverdeler!C15</f>
        <v>37.92417180648782</v>
      </c>
      <c r="K14" t="s">
        <v>24</v>
      </c>
    </row>
    <row r="15" ht="12.75"/>
    <row r="16" ht="12.75"/>
    <row r="17" ht="12.75"/>
    <row r="18" spans="8:10" ht="21" customHeight="1">
      <c r="H18" s="18" t="s">
        <v>23</v>
      </c>
      <c r="I18" s="22">
        <f>E9</f>
        <v>48.157678484428985</v>
      </c>
      <c r="J18" s="20"/>
    </row>
    <row r="19" ht="0.75" customHeight="1"/>
    <row r="20" spans="4:6" ht="27.75" customHeight="1">
      <c r="D20" s="20"/>
      <c r="E20" s="20"/>
      <c r="F20" s="16"/>
    </row>
    <row r="21" spans="4:6" ht="12.75">
      <c r="D21" s="18" t="s">
        <v>23</v>
      </c>
      <c r="E21" s="19">
        <f>E9</f>
        <v>48.157678484428985</v>
      </c>
      <c r="F21" s="19"/>
    </row>
    <row r="22" ht="12.75"/>
    <row r="23" spans="2:6" ht="19.5" customHeight="1">
      <c r="B23" s="20"/>
      <c r="C23" s="20"/>
      <c r="D23" s="20"/>
      <c r="E23" s="20"/>
      <c r="F23" s="16"/>
    </row>
    <row r="24" ht="12.75"/>
    <row r="25" spans="5:7" ht="15" customHeight="1">
      <c r="E25" s="16"/>
      <c r="F25" s="28" t="s">
        <v>23</v>
      </c>
      <c r="G25" s="29">
        <f>openverdeler!C13</f>
        <v>108.35477658996521</v>
      </c>
    </row>
    <row r="26" spans="6:7" ht="12.75">
      <c r="F26" s="28"/>
      <c r="G26" s="30"/>
    </row>
  </sheetData>
  <mergeCells count="5">
    <mergeCell ref="G2:G3"/>
    <mergeCell ref="F2:F3"/>
    <mergeCell ref="A1:K1"/>
    <mergeCell ref="F25:F26"/>
    <mergeCell ref="G25:G26"/>
  </mergeCells>
  <printOptions/>
  <pageMargins left="1.04" right="0.75" top="0.49" bottom="1" header="0.38" footer="0.5"/>
  <pageSetup horizontalDpi="600" verticalDpi="600" orientation="portrait" paperSize="9" scale="1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120" zoomScaleSheetLayoutView="120" workbookViewId="0" topLeftCell="A1">
      <selection activeCell="M16" sqref="M16"/>
    </sheetView>
  </sheetViews>
  <sheetFormatPr defaultColWidth="9.140625" defaultRowHeight="12.75"/>
  <cols>
    <col min="1" max="2" width="4.00390625" style="0" customWidth="1"/>
    <col min="3" max="3" width="3.57421875" style="0" customWidth="1"/>
    <col min="4" max="4" width="4.28125" style="0" customWidth="1"/>
    <col min="5" max="5" width="9.8515625" style="0" customWidth="1"/>
    <col min="6" max="6" width="4.57421875" style="0" customWidth="1"/>
    <col min="7" max="7" width="4.140625" style="0" customWidth="1"/>
    <col min="8" max="8" width="10.7109375" style="18" customWidth="1"/>
    <col min="9" max="9" width="4.140625" style="18" customWidth="1"/>
    <col min="10" max="10" width="5.8515625" style="0" customWidth="1"/>
    <col min="11" max="11" width="3.28125" style="0" customWidth="1"/>
  </cols>
  <sheetData>
    <row r="1" spans="1:11" ht="33.75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5:8" ht="12.75">
      <c r="E2" s="16"/>
      <c r="F2" s="26"/>
      <c r="G2" s="25"/>
      <c r="H2" s="24"/>
    </row>
    <row r="3" spans="5:8" ht="12.75">
      <c r="E3" s="16"/>
      <c r="F3" s="26"/>
      <c r="G3" s="26"/>
      <c r="H3" s="24"/>
    </row>
    <row r="4" ht="12.75"/>
    <row r="5" spans="2:6" ht="15" customHeight="1">
      <c r="B5" s="20"/>
      <c r="C5" s="20"/>
      <c r="D5" s="20"/>
      <c r="E5" s="20"/>
      <c r="F5" s="16"/>
    </row>
    <row r="6" ht="12.75"/>
    <row r="7" ht="6" customHeight="1"/>
    <row r="8" ht="5.25" customHeight="1"/>
    <row r="9" spans="4:6" ht="16.5" customHeight="1">
      <c r="D9" s="21" t="s">
        <v>23</v>
      </c>
      <c r="E9" s="23">
        <f>openverdeler!C11</f>
        <v>48.157678484428985</v>
      </c>
      <c r="F9" s="22"/>
    </row>
    <row r="10" spans="8:10" ht="12.75">
      <c r="H10" s="18" t="s">
        <v>23</v>
      </c>
      <c r="I10" s="22">
        <f>E9</f>
        <v>48.157678484428985</v>
      </c>
      <c r="J10" s="20"/>
    </row>
    <row r="11" ht="12.75"/>
    <row r="12" ht="12.75"/>
    <row r="13" ht="12.75"/>
    <row r="14" spans="1:11" ht="12.75">
      <c r="A14" s="17">
        <f>openverdeler!C19</f>
        <v>54.177388294982606</v>
      </c>
      <c r="B14" t="s">
        <v>24</v>
      </c>
      <c r="C14" s="19">
        <f>openverdeler!C17</f>
        <v>43.34191063598608</v>
      </c>
      <c r="D14" t="s">
        <v>24</v>
      </c>
      <c r="J14" s="17">
        <f>openverdeler!C15</f>
        <v>37.92417180648782</v>
      </c>
      <c r="K14" t="s">
        <v>24</v>
      </c>
    </row>
    <row r="15" ht="12.75"/>
    <row r="16" ht="12.75"/>
    <row r="17" ht="12.75"/>
    <row r="18" spans="8:10" ht="21" customHeight="1">
      <c r="H18" s="18" t="s">
        <v>23</v>
      </c>
      <c r="I18" s="22">
        <f>E9</f>
        <v>48.157678484428985</v>
      </c>
      <c r="J18" s="20"/>
    </row>
    <row r="19" ht="0.75" customHeight="1"/>
    <row r="20" spans="4:6" ht="27.75" customHeight="1">
      <c r="D20" s="20"/>
      <c r="E20" s="20"/>
      <c r="F20" s="16"/>
    </row>
    <row r="21" spans="4:6" ht="12.75">
      <c r="D21" s="18" t="s">
        <v>23</v>
      </c>
      <c r="E21" s="19">
        <f>E9</f>
        <v>48.157678484428985</v>
      </c>
      <c r="F21" s="19"/>
    </row>
    <row r="22" ht="12.75"/>
    <row r="23" spans="2:6" ht="19.5" customHeight="1">
      <c r="B23" s="20"/>
      <c r="C23" s="20"/>
      <c r="D23" s="20"/>
      <c r="E23" s="20"/>
      <c r="F23" s="16"/>
    </row>
    <row r="24" ht="12.75"/>
    <row r="25" spans="5:7" ht="15" customHeight="1">
      <c r="E25" s="16"/>
      <c r="F25" s="28" t="s">
        <v>23</v>
      </c>
      <c r="G25" s="29">
        <f>openverdeler!C13</f>
        <v>108.35477658996521</v>
      </c>
    </row>
    <row r="26" spans="6:7" ht="12.75">
      <c r="F26" s="28"/>
      <c r="G26" s="30"/>
    </row>
  </sheetData>
  <mergeCells count="5">
    <mergeCell ref="G2:G3"/>
    <mergeCell ref="F2:F3"/>
    <mergeCell ref="A1:K1"/>
    <mergeCell ref="F25:F26"/>
    <mergeCell ref="G25:G26"/>
  </mergeCells>
  <printOptions/>
  <pageMargins left="1.04" right="0.75" top="0.49" bottom="1" header="0.38" footer="0.5"/>
  <pageSetup horizontalDpi="600" verticalDpi="600" orientation="portrait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ATAG Verwarming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van Wely</dc:creator>
  <cp:keywords/>
  <dc:description/>
  <cp:lastModifiedBy>Baymak</cp:lastModifiedBy>
  <cp:lastPrinted>2007-11-15T09:33:25Z</cp:lastPrinted>
  <dcterms:created xsi:type="dcterms:W3CDTF">2002-11-27T08:08:46Z</dcterms:created>
  <dcterms:modified xsi:type="dcterms:W3CDTF">2008-01-15T14:52:25Z</dcterms:modified>
  <cp:category/>
  <cp:version/>
  <cp:contentType/>
  <cp:contentStatus/>
</cp:coreProperties>
</file>